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25" windowWidth="21630" windowHeight="5475" activeTab="0"/>
  </bookViews>
  <sheets>
    <sheet name="Auces pilsēta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<sst xmlns="http://schemas.openxmlformats.org/spreadsheetml/2006/main" count="79" uniqueCount="39">
  <si>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Iela</t>
  </si>
  <si>
    <t>Mājas Nr.</t>
  </si>
  <si>
    <t>Apsaimniekotājs</t>
  </si>
  <si>
    <t>Iedzīvotāju skaits</t>
  </si>
  <si>
    <t>IELA</t>
  </si>
  <si>
    <t>Raiņa</t>
  </si>
  <si>
    <t>9a</t>
  </si>
  <si>
    <t>Ekspluatācijas uzsākšnas gads</t>
  </si>
  <si>
    <t>16a</t>
  </si>
  <si>
    <t>SIA "AKP"</t>
  </si>
  <si>
    <t>O.Kalpaka</t>
  </si>
  <si>
    <t>Miera</t>
  </si>
  <si>
    <t>4a</t>
  </si>
  <si>
    <t>Bēnes</t>
  </si>
  <si>
    <t>3-1.</t>
  </si>
  <si>
    <t>3-2.</t>
  </si>
  <si>
    <t>Skolas</t>
  </si>
  <si>
    <t>Vītiņu</t>
  </si>
  <si>
    <t>4b</t>
  </si>
  <si>
    <t>4c</t>
  </si>
  <si>
    <t>19a-1</t>
  </si>
  <si>
    <t>19a-2</t>
  </si>
  <si>
    <t>19a-3</t>
  </si>
  <si>
    <t>19a-4</t>
  </si>
  <si>
    <t>KOPĀ</t>
  </si>
  <si>
    <t>Vidējais siltumpatēriņs kWh/m2</t>
  </si>
  <si>
    <t>Auces pilsētas daudzdzīvokļu ēku energoresursu patēriņa paŗskats ēkām, kas tiek apkurinātas centralizēti</t>
  </si>
  <si>
    <t>Patērētais ŪDENS enerģijas daudzums  Mwh</t>
  </si>
  <si>
    <t>Nr.p.k.</t>
  </si>
  <si>
    <t>Dzīvokļu skaits</t>
  </si>
  <si>
    <t>Kopējā platīma, m2</t>
  </si>
  <si>
    <t>Dzīvokļu (abonementu) platība, m2</t>
  </si>
  <si>
    <t>Patērētais SILTUMA enerģijas daudzums,  Mwh</t>
  </si>
  <si>
    <t>Vidējās siltuma pateriņš, Mwh</t>
  </si>
  <si>
    <t>Īpatnējais siltuma senerģijas patēriņš, Kwh/m2</t>
  </si>
  <si>
    <t>Vidējās enerģijas pateriņš, Mwh</t>
  </si>
  <si>
    <t>Īpatnējais  eneŗgījas patēriņš, Kwh/m2</t>
  </si>
  <si>
    <t>Informācijas avots: SIA "Auces komunālie pakalpojumi"</t>
  </si>
  <si>
    <t>Publicētājs: ZREA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</si>
</sst>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/>
    </xf>
    <xf numFmtId="0" fontId="41" fillId="0" borderId="11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79" fontId="20" fillId="0" borderId="13" xfId="42" applyFont="1" applyBorder="1" applyAlignment="1">
      <alignment horizontal="center" vertical="center"/>
    </xf>
    <xf numFmtId="179" fontId="0" fillId="0" borderId="13" xfId="42" applyFont="1" applyBorder="1" applyAlignment="1">
      <alignment horizontal="center" vertical="center"/>
    </xf>
    <xf numFmtId="179" fontId="0" fillId="0" borderId="14" xfId="42" applyFont="1" applyBorder="1" applyAlignment="1">
      <alignment horizontal="center" vertical="center"/>
    </xf>
    <xf numFmtId="179" fontId="0" fillId="10" borderId="12" xfId="42" applyFont="1" applyFill="1" applyBorder="1" applyAlignment="1">
      <alignment horizontal="center" vertical="center"/>
    </xf>
    <xf numFmtId="179" fontId="41" fillId="33" borderId="15" xfId="0" applyNumberFormat="1" applyFont="1" applyFill="1" applyBorder="1" applyAlignment="1">
      <alignment horizontal="center" vertical="center"/>
    </xf>
    <xf numFmtId="179" fontId="0" fillId="0" borderId="16" xfId="42" applyFont="1" applyBorder="1" applyAlignment="1">
      <alignment horizontal="center" vertical="center"/>
    </xf>
    <xf numFmtId="179" fontId="0" fillId="0" borderId="13" xfId="42" applyFont="1" applyFill="1" applyBorder="1" applyAlignment="1">
      <alignment horizontal="center" vertical="center"/>
    </xf>
    <xf numFmtId="179" fontId="0" fillId="0" borderId="15" xfId="4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20" fillId="0" borderId="10" xfId="42" applyFont="1" applyBorder="1" applyAlignment="1">
      <alignment horizontal="center" vertical="center"/>
    </xf>
    <xf numFmtId="179" fontId="0" fillId="0" borderId="10" xfId="42" applyFont="1" applyBorder="1" applyAlignment="1">
      <alignment horizontal="center" vertical="center"/>
    </xf>
    <xf numFmtId="179" fontId="0" fillId="0" borderId="18" xfId="42" applyFont="1" applyBorder="1" applyAlignment="1">
      <alignment horizontal="center" vertical="center"/>
    </xf>
    <xf numFmtId="179" fontId="0" fillId="10" borderId="17" xfId="42" applyFont="1" applyFill="1" applyBorder="1" applyAlignment="1">
      <alignment horizontal="center" vertical="center"/>
    </xf>
    <xf numFmtId="179" fontId="41" fillId="33" borderId="19" xfId="0" applyNumberFormat="1" applyFont="1" applyFill="1" applyBorder="1" applyAlignment="1">
      <alignment horizontal="center" vertical="center"/>
    </xf>
    <xf numFmtId="179" fontId="0" fillId="0" borderId="20" xfId="42" applyFont="1" applyBorder="1" applyAlignment="1">
      <alignment horizontal="center" vertical="center"/>
    </xf>
    <xf numFmtId="179" fontId="0" fillId="0" borderId="10" xfId="42" applyFont="1" applyFill="1" applyBorder="1" applyAlignment="1">
      <alignment horizontal="center" vertical="center"/>
    </xf>
    <xf numFmtId="179" fontId="0" fillId="0" borderId="19" xfId="42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179" fontId="45" fillId="0" borderId="20" xfId="42" applyFont="1" applyBorder="1" applyAlignment="1">
      <alignment horizontal="center" vertical="center"/>
    </xf>
    <xf numFmtId="179" fontId="45" fillId="0" borderId="21" xfId="4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4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179" fontId="20" fillId="0" borderId="23" xfId="42" applyFont="1" applyBorder="1" applyAlignment="1">
      <alignment horizontal="center" vertical="center"/>
    </xf>
    <xf numFmtId="179" fontId="0" fillId="0" borderId="23" xfId="42" applyFont="1" applyBorder="1" applyAlignment="1">
      <alignment horizontal="center" vertical="center"/>
    </xf>
    <xf numFmtId="179" fontId="0" fillId="0" borderId="24" xfId="42" applyFont="1" applyBorder="1" applyAlignment="1">
      <alignment horizontal="center" vertical="center"/>
    </xf>
    <xf numFmtId="179" fontId="0" fillId="10" borderId="22" xfId="42" applyFont="1" applyFill="1" applyBorder="1" applyAlignment="1">
      <alignment horizontal="center" vertical="center"/>
    </xf>
    <xf numFmtId="179" fontId="41" fillId="33" borderId="25" xfId="0" applyNumberFormat="1" applyFont="1" applyFill="1" applyBorder="1" applyAlignment="1">
      <alignment horizontal="center" vertical="center"/>
    </xf>
    <xf numFmtId="179" fontId="0" fillId="0" borderId="26" xfId="42" applyFont="1" applyBorder="1" applyAlignment="1">
      <alignment horizontal="center" vertical="center"/>
    </xf>
    <xf numFmtId="179" fontId="0" fillId="0" borderId="23" xfId="42" applyFont="1" applyFill="1" applyBorder="1" applyAlignment="1">
      <alignment horizontal="center" vertical="center"/>
    </xf>
    <xf numFmtId="179" fontId="0" fillId="0" borderId="25" xfId="42" applyFont="1" applyBorder="1" applyAlignment="1">
      <alignment horizontal="center" vertical="center"/>
    </xf>
    <xf numFmtId="179" fontId="45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27" xfId="0" applyFont="1" applyBorder="1" applyAlignment="1">
      <alignment horizontal="center" vertical="center" wrapText="1"/>
    </xf>
    <xf numFmtId="179" fontId="41" fillId="33" borderId="15" xfId="0" applyNumberFormat="1" applyFont="1" applyFill="1" applyBorder="1" applyAlignment="1">
      <alignment vertical="center"/>
    </xf>
    <xf numFmtId="179" fontId="41" fillId="33" borderId="19" xfId="0" applyNumberFormat="1" applyFont="1" applyFill="1" applyBorder="1" applyAlignment="1">
      <alignment vertical="center"/>
    </xf>
    <xf numFmtId="179" fontId="41" fillId="33" borderId="25" xfId="0" applyNumberFormat="1" applyFont="1" applyFill="1" applyBorder="1" applyAlignment="1">
      <alignment vertical="center"/>
    </xf>
    <xf numFmtId="0" fontId="48" fillId="0" borderId="28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79" fontId="47" fillId="0" borderId="13" xfId="42" applyFont="1" applyBorder="1" applyAlignment="1">
      <alignment horizontal="center" vertical="center" wrapText="1"/>
    </xf>
    <xf numFmtId="179" fontId="47" fillId="0" borderId="23" xfId="42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179" fontId="47" fillId="0" borderId="13" xfId="42" applyFont="1" applyBorder="1" applyAlignment="1">
      <alignment horizontal="center" wrapText="1"/>
    </xf>
    <xf numFmtId="179" fontId="47" fillId="0" borderId="23" xfId="42" applyFont="1" applyBorder="1" applyAlignment="1">
      <alignment horizontal="center" wrapText="1"/>
    </xf>
    <xf numFmtId="179" fontId="0" fillId="0" borderId="10" xfId="42" applyFont="1" applyFill="1" applyBorder="1" applyAlignment="1">
      <alignment horizontal="center" vertical="center"/>
    </xf>
    <xf numFmtId="179" fontId="0" fillId="0" borderId="19" xfId="42" applyFont="1" applyBorder="1" applyAlignment="1">
      <alignment horizontal="center" vertical="center"/>
    </xf>
    <xf numFmtId="179" fontId="0" fillId="10" borderId="17" xfId="42" applyFont="1" applyFill="1" applyBorder="1" applyAlignment="1">
      <alignment horizontal="center" vertical="center"/>
    </xf>
    <xf numFmtId="179" fontId="41" fillId="33" borderId="19" xfId="0" applyNumberFormat="1" applyFont="1" applyFill="1" applyBorder="1" applyAlignment="1">
      <alignment vertical="center"/>
    </xf>
    <xf numFmtId="179" fontId="0" fillId="0" borderId="10" xfId="42" applyFont="1" applyBorder="1" applyAlignment="1">
      <alignment horizontal="center" vertical="center"/>
    </xf>
    <xf numFmtId="179" fontId="0" fillId="0" borderId="18" xfId="42" applyFont="1" applyBorder="1" applyAlignment="1">
      <alignment horizontal="center" vertical="center"/>
    </xf>
    <xf numFmtId="179" fontId="41" fillId="33" borderId="19" xfId="0" applyNumberFormat="1" applyFont="1" applyFill="1" applyBorder="1" applyAlignment="1">
      <alignment horizontal="center" vertical="center"/>
    </xf>
    <xf numFmtId="179" fontId="0" fillId="0" borderId="20" xfId="42" applyFont="1" applyBorder="1" applyAlignment="1">
      <alignment horizontal="center" vertical="center"/>
    </xf>
    <xf numFmtId="0" fontId="49" fillId="0" borderId="32" xfId="0" applyFont="1" applyBorder="1" applyAlignment="1">
      <alignment horizontal="left"/>
    </xf>
    <xf numFmtId="0" fontId="49" fillId="0" borderId="33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/>
    </xf>
    <xf numFmtId="0" fontId="0" fillId="0" borderId="37" xfId="0" applyBorder="1" applyAlignment="1">
      <alignment/>
    </xf>
    <xf numFmtId="179" fontId="47" fillId="0" borderId="38" xfId="0" applyNumberFormat="1" applyFont="1" applyBorder="1" applyAlignment="1">
      <alignment/>
    </xf>
    <xf numFmtId="0" fontId="41" fillId="0" borderId="0" xfId="0" applyFont="1" applyAlignment="1">
      <alignment horizontal="center"/>
    </xf>
    <xf numFmtId="179" fontId="50" fillId="0" borderId="29" xfId="0" applyNumberFormat="1" applyFont="1" applyBorder="1" applyAlignment="1">
      <alignment/>
    </xf>
    <xf numFmtId="0" fontId="41" fillId="0" borderId="3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8" sqref="T8"/>
    </sheetView>
  </sheetViews>
  <sheetFormatPr defaultColWidth="9.140625" defaultRowHeight="15"/>
  <cols>
    <col min="1" max="1" width="5.421875" style="0" customWidth="1"/>
    <col min="2" max="2" width="20.8515625" style="0" customWidth="1"/>
    <col min="3" max="3" width="5.421875" style="0" customWidth="1"/>
    <col min="4" max="4" width="7.57421875" style="0" customWidth="1"/>
    <col min="5" max="5" width="6.8515625" style="0" customWidth="1"/>
    <col min="6" max="6" width="10.8515625" style="0" customWidth="1"/>
    <col min="7" max="7" width="10.28125" style="0" customWidth="1"/>
    <col min="8" max="8" width="12.140625" style="0" customWidth="1"/>
    <col min="9" max="9" width="5.8515625" style="0" customWidth="1"/>
    <col min="10" max="10" width="8.57421875" style="0" customWidth="1"/>
    <col min="11" max="11" width="12.00390625" style="0" customWidth="1"/>
    <col min="12" max="13" width="8.140625" style="0" customWidth="1"/>
    <col min="14" max="14" width="11.140625" style="0" customWidth="1"/>
    <col min="15" max="15" width="8.140625" style="0" customWidth="1"/>
    <col min="16" max="16" width="11.140625" style="0" customWidth="1"/>
    <col min="17" max="17" width="7.421875" style="0" customWidth="1"/>
    <col min="18" max="18" width="8.140625" style="0" customWidth="1"/>
  </cols>
  <sheetData>
    <row r="1" spans="1:19" ht="22.5" customHeight="1" thickBo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30.75" customHeight="1" thickBot="1">
      <c r="A2" s="56" t="s">
        <v>28</v>
      </c>
      <c r="B2" s="58" t="s">
        <v>4</v>
      </c>
      <c r="C2" s="60" t="s">
        <v>1</v>
      </c>
      <c r="D2" s="62" t="s">
        <v>2</v>
      </c>
      <c r="E2" s="62" t="s">
        <v>29</v>
      </c>
      <c r="F2" s="62" t="s">
        <v>7</v>
      </c>
      <c r="G2" s="62" t="s">
        <v>30</v>
      </c>
      <c r="H2" s="62" t="s">
        <v>31</v>
      </c>
      <c r="I2" s="64" t="s">
        <v>3</v>
      </c>
      <c r="J2" s="66" t="s">
        <v>32</v>
      </c>
      <c r="K2" s="67"/>
      <c r="L2" s="68"/>
      <c r="M2" s="69" t="s">
        <v>33</v>
      </c>
      <c r="N2" s="69" t="s">
        <v>34</v>
      </c>
      <c r="O2" s="66" t="s">
        <v>27</v>
      </c>
      <c r="P2" s="67"/>
      <c r="Q2" s="68"/>
      <c r="R2" s="69" t="s">
        <v>35</v>
      </c>
      <c r="S2" s="69" t="s">
        <v>36</v>
      </c>
    </row>
    <row r="3" spans="1:19" ht="27.75" customHeight="1" thickBot="1">
      <c r="A3" s="57"/>
      <c r="B3" s="59" t="s">
        <v>0</v>
      </c>
      <c r="C3" s="61"/>
      <c r="D3" s="63"/>
      <c r="E3" s="63"/>
      <c r="F3" s="63"/>
      <c r="G3" s="63"/>
      <c r="H3" s="63"/>
      <c r="I3" s="65"/>
      <c r="J3" s="51">
        <v>2006</v>
      </c>
      <c r="K3" s="51">
        <v>2007</v>
      </c>
      <c r="L3" s="51">
        <v>2008</v>
      </c>
      <c r="M3" s="70"/>
      <c r="N3" s="70"/>
      <c r="O3" s="51">
        <v>2006</v>
      </c>
      <c r="P3" s="51">
        <v>2007</v>
      </c>
      <c r="Q3" s="51">
        <v>2008</v>
      </c>
      <c r="R3" s="70"/>
      <c r="S3" s="70"/>
    </row>
    <row r="4" spans="1:19" ht="16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5"/>
      <c r="O4" s="3"/>
      <c r="P4" s="3"/>
      <c r="Q4" s="3"/>
      <c r="R4" s="4"/>
      <c r="S4" s="5"/>
    </row>
    <row r="5" spans="1:19" ht="15">
      <c r="A5" s="6">
        <v>1</v>
      </c>
      <c r="B5" s="7" t="s">
        <v>5</v>
      </c>
      <c r="C5" s="8" t="s">
        <v>8</v>
      </c>
      <c r="D5" s="9" t="s">
        <v>9</v>
      </c>
      <c r="E5" s="10">
        <v>4</v>
      </c>
      <c r="F5" s="11">
        <v>1973</v>
      </c>
      <c r="G5" s="12">
        <v>161.1</v>
      </c>
      <c r="H5" s="12">
        <v>142</v>
      </c>
      <c r="I5" s="10">
        <v>4</v>
      </c>
      <c r="J5" s="13">
        <v>34.955</v>
      </c>
      <c r="K5" s="13">
        <v>28.584000000000003</v>
      </c>
      <c r="L5" s="14">
        <v>28.350999999999996</v>
      </c>
      <c r="M5" s="15">
        <f aca="true" t="shared" si="0" ref="M5:M12">(J5+K5+L5)/3</f>
        <v>30.63</v>
      </c>
      <c r="N5" s="16">
        <f aca="true" t="shared" si="1" ref="N5:N14">M5/H5*1000</f>
        <v>215.70422535211267</v>
      </c>
      <c r="O5" s="17">
        <v>8.777000000000001</v>
      </c>
      <c r="P5" s="18">
        <v>9.662</v>
      </c>
      <c r="Q5" s="19">
        <v>3.9499999999999993</v>
      </c>
      <c r="R5" s="15">
        <f aca="true" t="shared" si="2" ref="R5:R12">(O5+P5+Q5)/3</f>
        <v>7.463</v>
      </c>
      <c r="S5" s="52">
        <f aca="true" t="shared" si="3" ref="S5:S14">R5/H5*1000</f>
        <v>52.556338028169016</v>
      </c>
    </row>
    <row r="6" spans="1:19" ht="15">
      <c r="A6" s="20">
        <v>2</v>
      </c>
      <c r="B6" s="21" t="s">
        <v>5</v>
      </c>
      <c r="C6" s="21">
        <v>20</v>
      </c>
      <c r="D6" s="22" t="s">
        <v>9</v>
      </c>
      <c r="E6" s="23">
        <v>4</v>
      </c>
      <c r="F6" s="2">
        <v>1979</v>
      </c>
      <c r="G6" s="24">
        <v>526</v>
      </c>
      <c r="H6" s="24">
        <v>321</v>
      </c>
      <c r="I6" s="23">
        <v>12</v>
      </c>
      <c r="J6" s="25">
        <v>69.908</v>
      </c>
      <c r="K6" s="25">
        <v>72.458</v>
      </c>
      <c r="L6" s="26">
        <v>62.251</v>
      </c>
      <c r="M6" s="27">
        <f t="shared" si="0"/>
        <v>68.20566666666666</v>
      </c>
      <c r="N6" s="28">
        <f t="shared" si="1"/>
        <v>212.478712357217</v>
      </c>
      <c r="O6" s="29">
        <v>14.962</v>
      </c>
      <c r="P6" s="30">
        <v>13.692000000000002</v>
      </c>
      <c r="Q6" s="31">
        <v>11.518999999999998</v>
      </c>
      <c r="R6" s="27">
        <f t="shared" si="2"/>
        <v>13.391</v>
      </c>
      <c r="S6" s="53">
        <f t="shared" si="3"/>
        <v>41.71651090342679</v>
      </c>
    </row>
    <row r="7" spans="1:19" ht="15">
      <c r="A7" s="20">
        <v>3</v>
      </c>
      <c r="B7" s="21" t="s">
        <v>5</v>
      </c>
      <c r="C7" s="21">
        <v>33</v>
      </c>
      <c r="D7" s="22" t="s">
        <v>9</v>
      </c>
      <c r="E7" s="23">
        <v>18</v>
      </c>
      <c r="F7" s="2">
        <v>1979</v>
      </c>
      <c r="G7" s="25">
        <v>1106.25</v>
      </c>
      <c r="H7" s="24">
        <v>1084.01</v>
      </c>
      <c r="I7" s="23">
        <v>47</v>
      </c>
      <c r="J7" s="25">
        <v>246.904</v>
      </c>
      <c r="K7" s="25">
        <v>240.821</v>
      </c>
      <c r="L7" s="26">
        <v>234.42600000000004</v>
      </c>
      <c r="M7" s="27">
        <f t="shared" si="0"/>
        <v>240.717</v>
      </c>
      <c r="N7" s="28">
        <f t="shared" si="1"/>
        <v>222.06160459774358</v>
      </c>
      <c r="O7" s="29">
        <v>70.29799999999999</v>
      </c>
      <c r="P7" s="30">
        <v>75.059</v>
      </c>
      <c r="Q7" s="31">
        <v>72.47</v>
      </c>
      <c r="R7" s="27">
        <f t="shared" si="2"/>
        <v>72.609</v>
      </c>
      <c r="S7" s="53">
        <f t="shared" si="3"/>
        <v>66.98185441093716</v>
      </c>
    </row>
    <row r="8" spans="1:19" ht="15">
      <c r="A8" s="20">
        <v>4</v>
      </c>
      <c r="B8" s="21" t="s">
        <v>5</v>
      </c>
      <c r="C8" s="21">
        <v>35</v>
      </c>
      <c r="D8" s="22" t="s">
        <v>9</v>
      </c>
      <c r="E8" s="23">
        <v>8</v>
      </c>
      <c r="F8" s="2">
        <v>1957</v>
      </c>
      <c r="G8" s="25">
        <v>395.66</v>
      </c>
      <c r="H8" s="24">
        <v>321.01</v>
      </c>
      <c r="I8" s="23">
        <v>14</v>
      </c>
      <c r="J8" s="25">
        <v>75.178</v>
      </c>
      <c r="K8" s="25">
        <v>70.952</v>
      </c>
      <c r="L8" s="26">
        <v>70.868</v>
      </c>
      <c r="M8" s="27">
        <f t="shared" si="0"/>
        <v>72.33266666666667</v>
      </c>
      <c r="N8" s="28">
        <f t="shared" si="1"/>
        <v>225.32839060050054</v>
      </c>
      <c r="O8" s="29">
        <v>0</v>
      </c>
      <c r="P8" s="30">
        <v>0</v>
      </c>
      <c r="Q8" s="31">
        <v>0</v>
      </c>
      <c r="R8" s="27">
        <f t="shared" si="2"/>
        <v>0</v>
      </c>
      <c r="S8" s="53">
        <f t="shared" si="3"/>
        <v>0</v>
      </c>
    </row>
    <row r="9" spans="1:19" ht="15">
      <c r="A9" s="20">
        <v>5</v>
      </c>
      <c r="B9" s="32" t="s">
        <v>10</v>
      </c>
      <c r="C9" s="21">
        <v>4</v>
      </c>
      <c r="D9" s="22" t="s">
        <v>9</v>
      </c>
      <c r="E9" s="23">
        <v>18</v>
      </c>
      <c r="F9" s="2">
        <v>1975</v>
      </c>
      <c r="G9" s="24">
        <v>1333.6</v>
      </c>
      <c r="H9" s="24">
        <v>924</v>
      </c>
      <c r="I9" s="23">
        <v>30</v>
      </c>
      <c r="J9" s="25">
        <v>169.68</v>
      </c>
      <c r="K9" s="25">
        <v>173.37900000000002</v>
      </c>
      <c r="L9" s="26">
        <v>140.23</v>
      </c>
      <c r="M9" s="27">
        <f t="shared" si="0"/>
        <v>161.09633333333332</v>
      </c>
      <c r="N9" s="28">
        <f t="shared" si="1"/>
        <v>174.3466810966811</v>
      </c>
      <c r="O9" s="29">
        <v>0</v>
      </c>
      <c r="P9" s="30">
        <v>0</v>
      </c>
      <c r="Q9" s="31">
        <v>0</v>
      </c>
      <c r="R9" s="27">
        <f t="shared" si="2"/>
        <v>0</v>
      </c>
      <c r="S9" s="53">
        <f t="shared" si="3"/>
        <v>0</v>
      </c>
    </row>
    <row r="10" spans="1:19" ht="15">
      <c r="A10" s="20">
        <v>6</v>
      </c>
      <c r="B10" s="32" t="s">
        <v>10</v>
      </c>
      <c r="C10" s="21">
        <v>6</v>
      </c>
      <c r="D10" s="22" t="s">
        <v>9</v>
      </c>
      <c r="E10" s="23">
        <v>18</v>
      </c>
      <c r="F10" s="2">
        <v>1969</v>
      </c>
      <c r="G10" s="24">
        <v>1146.3</v>
      </c>
      <c r="H10" s="24">
        <v>790.4</v>
      </c>
      <c r="I10" s="23">
        <v>35</v>
      </c>
      <c r="J10" s="25">
        <v>140.40599999999998</v>
      </c>
      <c r="K10" s="25">
        <v>159.129</v>
      </c>
      <c r="L10" s="26">
        <v>115.892</v>
      </c>
      <c r="M10" s="27">
        <f t="shared" si="0"/>
        <v>138.47566666666665</v>
      </c>
      <c r="N10" s="28">
        <f t="shared" si="1"/>
        <v>175.1969466936572</v>
      </c>
      <c r="O10" s="29">
        <v>0</v>
      </c>
      <c r="P10" s="30">
        <v>0</v>
      </c>
      <c r="Q10" s="31">
        <v>0</v>
      </c>
      <c r="R10" s="27">
        <f t="shared" si="2"/>
        <v>0</v>
      </c>
      <c r="S10" s="53">
        <f t="shared" si="3"/>
        <v>0</v>
      </c>
    </row>
    <row r="11" spans="1:19" ht="15">
      <c r="A11" s="20">
        <v>7</v>
      </c>
      <c r="B11" s="21" t="s">
        <v>11</v>
      </c>
      <c r="C11" s="21">
        <v>4</v>
      </c>
      <c r="D11" s="22" t="s">
        <v>9</v>
      </c>
      <c r="E11" s="23">
        <v>12</v>
      </c>
      <c r="F11" s="2">
        <v>1983</v>
      </c>
      <c r="G11" s="24">
        <v>966</v>
      </c>
      <c r="H11" s="24">
        <v>654.4</v>
      </c>
      <c r="I11" s="23">
        <v>21</v>
      </c>
      <c r="J11" s="25">
        <v>125.33</v>
      </c>
      <c r="K11" s="25">
        <v>124.16900000000001</v>
      </c>
      <c r="L11" s="26">
        <v>109.56700000000001</v>
      </c>
      <c r="M11" s="27">
        <f t="shared" si="0"/>
        <v>119.68866666666668</v>
      </c>
      <c r="N11" s="28">
        <f t="shared" si="1"/>
        <v>182.89832925835373</v>
      </c>
      <c r="O11" s="29">
        <v>40.59000000000001</v>
      </c>
      <c r="P11" s="30">
        <v>39.301</v>
      </c>
      <c r="Q11" s="31">
        <v>39.833</v>
      </c>
      <c r="R11" s="27">
        <f t="shared" si="2"/>
        <v>39.90800000000001</v>
      </c>
      <c r="S11" s="53">
        <f t="shared" si="3"/>
        <v>60.98410757946212</v>
      </c>
    </row>
    <row r="12" spans="1:19" ht="15">
      <c r="A12" s="20">
        <v>8</v>
      </c>
      <c r="B12" s="21" t="s">
        <v>11</v>
      </c>
      <c r="C12" s="21" t="s">
        <v>12</v>
      </c>
      <c r="D12" s="22" t="s">
        <v>9</v>
      </c>
      <c r="E12" s="23">
        <v>18</v>
      </c>
      <c r="F12" s="2">
        <v>1995</v>
      </c>
      <c r="G12" s="24">
        <v>1889.4</v>
      </c>
      <c r="H12" s="24">
        <v>1337.65</v>
      </c>
      <c r="I12" s="23">
        <v>32</v>
      </c>
      <c r="J12" s="25">
        <v>212.745</v>
      </c>
      <c r="K12" s="25">
        <v>184.452</v>
      </c>
      <c r="L12" s="26">
        <v>179.735</v>
      </c>
      <c r="M12" s="27">
        <f t="shared" si="0"/>
        <v>192.31066666666666</v>
      </c>
      <c r="N12" s="28">
        <f t="shared" si="1"/>
        <v>143.7675525486238</v>
      </c>
      <c r="O12" s="29">
        <v>64.74000000000001</v>
      </c>
      <c r="P12" s="30">
        <v>69.09299999999999</v>
      </c>
      <c r="Q12" s="31">
        <v>72.515</v>
      </c>
      <c r="R12" s="27">
        <f t="shared" si="2"/>
        <v>68.78266666666667</v>
      </c>
      <c r="S12" s="53">
        <f t="shared" si="3"/>
        <v>51.42052604692309</v>
      </c>
    </row>
    <row r="13" spans="1:19" ht="15">
      <c r="A13" s="20">
        <v>9</v>
      </c>
      <c r="B13" s="21" t="s">
        <v>13</v>
      </c>
      <c r="C13" s="21" t="s">
        <v>14</v>
      </c>
      <c r="D13" s="22" t="s">
        <v>9</v>
      </c>
      <c r="E13" s="23">
        <v>12</v>
      </c>
      <c r="F13" s="2">
        <v>1987</v>
      </c>
      <c r="G13" s="24">
        <v>666.6</v>
      </c>
      <c r="H13" s="24">
        <v>666.6</v>
      </c>
      <c r="I13" s="23">
        <v>29</v>
      </c>
      <c r="J13" s="25">
        <v>35.18</v>
      </c>
      <c r="K13" s="25">
        <v>135.79200000000003</v>
      </c>
      <c r="L13" s="26">
        <v>112.22599999999997</v>
      </c>
      <c r="M13" s="27">
        <f>(K13+L13)/2</f>
        <v>124.009</v>
      </c>
      <c r="N13" s="28">
        <f t="shared" si="1"/>
        <v>186.03210321032103</v>
      </c>
      <c r="O13" s="29">
        <v>3.497</v>
      </c>
      <c r="P13" s="30">
        <v>31.610000000000003</v>
      </c>
      <c r="Q13" s="31">
        <v>33.696999999999996</v>
      </c>
      <c r="R13" s="27">
        <f>(P13+Q13)/2</f>
        <v>32.6535</v>
      </c>
      <c r="S13" s="53">
        <f t="shared" si="3"/>
        <v>48.98514851485149</v>
      </c>
    </row>
    <row r="14" spans="1:19" ht="15">
      <c r="A14" s="20">
        <v>10</v>
      </c>
      <c r="B14" s="21" t="s">
        <v>13</v>
      </c>
      <c r="C14" s="21" t="s">
        <v>15</v>
      </c>
      <c r="D14" s="22" t="s">
        <v>9</v>
      </c>
      <c r="E14" s="23">
        <v>6</v>
      </c>
      <c r="F14" s="2">
        <v>1987</v>
      </c>
      <c r="G14" s="24">
        <v>420.5</v>
      </c>
      <c r="H14" s="24">
        <v>420.5</v>
      </c>
      <c r="I14" s="23">
        <v>12</v>
      </c>
      <c r="J14" s="25">
        <v>22.604999999999997</v>
      </c>
      <c r="K14" s="25">
        <v>84.925</v>
      </c>
      <c r="L14" s="26">
        <v>70.134</v>
      </c>
      <c r="M14" s="27">
        <f>(K14+L14)/2</f>
        <v>77.5295</v>
      </c>
      <c r="N14" s="28">
        <f t="shared" si="1"/>
        <v>184.37455410225922</v>
      </c>
      <c r="O14" s="29">
        <v>3.234</v>
      </c>
      <c r="P14" s="30">
        <v>25.249</v>
      </c>
      <c r="Q14" s="31">
        <v>26.294</v>
      </c>
      <c r="R14" s="27">
        <f>(P14+Q14)/2</f>
        <v>25.7715</v>
      </c>
      <c r="S14" s="53">
        <f t="shared" si="3"/>
        <v>61.28775267538644</v>
      </c>
    </row>
    <row r="15" spans="1:19" ht="15">
      <c r="A15" s="20">
        <v>11</v>
      </c>
      <c r="B15" s="21" t="s">
        <v>16</v>
      </c>
      <c r="C15" s="21">
        <v>9</v>
      </c>
      <c r="D15" s="22" t="s">
        <v>9</v>
      </c>
      <c r="E15" s="23">
        <v>10</v>
      </c>
      <c r="F15" s="2">
        <v>1959</v>
      </c>
      <c r="G15" s="24">
        <v>330.6</v>
      </c>
      <c r="H15" s="24">
        <v>264.3</v>
      </c>
      <c r="I15" s="23">
        <v>14</v>
      </c>
      <c r="J15" s="75">
        <v>80.634</v>
      </c>
      <c r="K15" s="75">
        <v>69.356</v>
      </c>
      <c r="L15" s="76">
        <v>73.359</v>
      </c>
      <c r="M15" s="73">
        <f>(J15+K15+L15)/3</f>
        <v>74.44966666666666</v>
      </c>
      <c r="N15" s="77">
        <f>M15/(H15+H16)*1000</f>
        <v>119.63629546306711</v>
      </c>
      <c r="O15" s="78"/>
      <c r="P15" s="71"/>
      <c r="Q15" s="72"/>
      <c r="R15" s="73">
        <f>(O15+P15+Q15)/3</f>
        <v>0</v>
      </c>
      <c r="S15" s="74">
        <f>R15/(M15+M16)*1000</f>
        <v>0</v>
      </c>
    </row>
    <row r="16" spans="1:19" ht="15">
      <c r="A16" s="20">
        <v>12</v>
      </c>
      <c r="B16" s="21" t="s">
        <v>16</v>
      </c>
      <c r="C16" s="21" t="s">
        <v>6</v>
      </c>
      <c r="D16" s="22" t="s">
        <v>9</v>
      </c>
      <c r="E16" s="23">
        <v>8</v>
      </c>
      <c r="F16" s="2">
        <v>1960</v>
      </c>
      <c r="G16" s="24">
        <v>377.9</v>
      </c>
      <c r="H16" s="24">
        <v>358</v>
      </c>
      <c r="I16" s="23">
        <v>17</v>
      </c>
      <c r="J16" s="75"/>
      <c r="K16" s="75"/>
      <c r="L16" s="76"/>
      <c r="M16" s="73"/>
      <c r="N16" s="77"/>
      <c r="O16" s="78"/>
      <c r="P16" s="71"/>
      <c r="Q16" s="72"/>
      <c r="R16" s="73"/>
      <c r="S16" s="74"/>
    </row>
    <row r="17" spans="1:19" ht="15">
      <c r="A17" s="20">
        <v>13</v>
      </c>
      <c r="B17" s="21" t="s">
        <v>16</v>
      </c>
      <c r="C17" s="21">
        <v>15</v>
      </c>
      <c r="D17" s="22" t="s">
        <v>9</v>
      </c>
      <c r="E17" s="23">
        <v>40</v>
      </c>
      <c r="F17" s="2">
        <v>1992</v>
      </c>
      <c r="G17" s="25">
        <v>3228</v>
      </c>
      <c r="H17" s="24">
        <v>1672.8</v>
      </c>
      <c r="I17" s="23">
        <v>97</v>
      </c>
      <c r="J17" s="25">
        <v>327.46999999999997</v>
      </c>
      <c r="K17" s="25">
        <v>282.75600000000003</v>
      </c>
      <c r="L17" s="26">
        <v>252.586</v>
      </c>
      <c r="M17" s="27">
        <f aca="true" t="shared" si="4" ref="M17:M27">(J17+K17+L17)/3</f>
        <v>287.604</v>
      </c>
      <c r="N17" s="28">
        <f aca="true" t="shared" si="5" ref="N17:N27">M17/H17*1000</f>
        <v>171.9296987087518</v>
      </c>
      <c r="O17" s="33">
        <v>159.527</v>
      </c>
      <c r="P17" s="30">
        <v>179.81</v>
      </c>
      <c r="Q17" s="34">
        <v>138.26399999999998</v>
      </c>
      <c r="R17" s="27">
        <f aca="true" t="shared" si="6" ref="R17:R27">(O17+P17+Q17)/3</f>
        <v>159.20033333333333</v>
      </c>
      <c r="S17" s="53">
        <f aca="true" t="shared" si="7" ref="S17:S27">R17/H17*1000</f>
        <v>95.1699744938626</v>
      </c>
    </row>
    <row r="18" spans="1:19" ht="15">
      <c r="A18" s="20">
        <v>14</v>
      </c>
      <c r="B18" s="21" t="s">
        <v>17</v>
      </c>
      <c r="C18" s="21">
        <v>1</v>
      </c>
      <c r="D18" s="22" t="s">
        <v>9</v>
      </c>
      <c r="E18" s="23">
        <v>12</v>
      </c>
      <c r="F18" s="2">
        <v>1989</v>
      </c>
      <c r="G18" s="25">
        <v>1254.9</v>
      </c>
      <c r="H18" s="24">
        <v>900.9</v>
      </c>
      <c r="I18" s="23">
        <v>23</v>
      </c>
      <c r="J18" s="25">
        <v>140.372</v>
      </c>
      <c r="K18" s="25">
        <v>138.494</v>
      </c>
      <c r="L18" s="26">
        <v>129.85700000000003</v>
      </c>
      <c r="M18" s="27">
        <f t="shared" si="4"/>
        <v>136.241</v>
      </c>
      <c r="N18" s="28">
        <f t="shared" si="5"/>
        <v>151.22766122766123</v>
      </c>
      <c r="O18" s="29">
        <v>42.638000000000005</v>
      </c>
      <c r="P18" s="30">
        <v>39.32599999999999</v>
      </c>
      <c r="Q18" s="31">
        <v>38.423</v>
      </c>
      <c r="R18" s="27">
        <f t="shared" si="6"/>
        <v>40.129</v>
      </c>
      <c r="S18" s="53">
        <f t="shared" si="7"/>
        <v>44.54323454323454</v>
      </c>
    </row>
    <row r="19" spans="1:19" ht="15">
      <c r="A19" s="20">
        <v>15</v>
      </c>
      <c r="B19" s="21" t="s">
        <v>17</v>
      </c>
      <c r="C19" s="21">
        <v>2</v>
      </c>
      <c r="D19" s="22" t="s">
        <v>9</v>
      </c>
      <c r="E19" s="23">
        <v>8</v>
      </c>
      <c r="F19" s="2">
        <v>1959</v>
      </c>
      <c r="G19" s="24">
        <v>458.3</v>
      </c>
      <c r="H19" s="24">
        <v>357</v>
      </c>
      <c r="I19" s="23">
        <v>12</v>
      </c>
      <c r="J19" s="25">
        <v>74.50599999999999</v>
      </c>
      <c r="K19" s="25">
        <v>72.25699999999999</v>
      </c>
      <c r="L19" s="26">
        <v>65.353</v>
      </c>
      <c r="M19" s="27">
        <f t="shared" si="4"/>
        <v>70.70533333333333</v>
      </c>
      <c r="N19" s="28">
        <f t="shared" si="5"/>
        <v>198.05415499533146</v>
      </c>
      <c r="O19" s="29">
        <v>19.657</v>
      </c>
      <c r="P19" s="30">
        <v>21.862</v>
      </c>
      <c r="Q19" s="31">
        <v>21.623000000000005</v>
      </c>
      <c r="R19" s="27">
        <f t="shared" si="6"/>
        <v>21.047333333333334</v>
      </c>
      <c r="S19" s="53">
        <f t="shared" si="7"/>
        <v>58.956115779645195</v>
      </c>
    </row>
    <row r="20" spans="1:19" ht="15">
      <c r="A20" s="20">
        <v>16</v>
      </c>
      <c r="B20" s="21" t="s">
        <v>17</v>
      </c>
      <c r="C20" s="21" t="s">
        <v>12</v>
      </c>
      <c r="D20" s="22" t="s">
        <v>9</v>
      </c>
      <c r="E20" s="23">
        <v>12</v>
      </c>
      <c r="F20" s="2">
        <v>1967</v>
      </c>
      <c r="G20" s="25">
        <v>671.3</v>
      </c>
      <c r="H20" s="24">
        <v>349.06</v>
      </c>
      <c r="I20" s="23">
        <v>21</v>
      </c>
      <c r="J20" s="25">
        <v>74.64800000000001</v>
      </c>
      <c r="K20" s="25">
        <v>59.045</v>
      </c>
      <c r="L20" s="26">
        <v>53.189</v>
      </c>
      <c r="M20" s="27">
        <f t="shared" si="4"/>
        <v>62.294000000000004</v>
      </c>
      <c r="N20" s="28">
        <f t="shared" si="5"/>
        <v>178.46215550335188</v>
      </c>
      <c r="O20" s="29">
        <v>22.141999999999996</v>
      </c>
      <c r="P20" s="30">
        <v>24.005000000000003</v>
      </c>
      <c r="Q20" s="31">
        <v>24.231</v>
      </c>
      <c r="R20" s="27">
        <f t="shared" si="6"/>
        <v>23.459333333333333</v>
      </c>
      <c r="S20" s="53">
        <f t="shared" si="7"/>
        <v>67.20716591225958</v>
      </c>
    </row>
    <row r="21" spans="1:19" ht="15">
      <c r="A21" s="20">
        <v>17</v>
      </c>
      <c r="B21" s="21" t="s">
        <v>17</v>
      </c>
      <c r="C21" s="21" t="s">
        <v>18</v>
      </c>
      <c r="D21" s="22" t="s">
        <v>9</v>
      </c>
      <c r="E21" s="23">
        <v>18</v>
      </c>
      <c r="F21" s="2">
        <v>1971</v>
      </c>
      <c r="G21" s="25">
        <v>798.17</v>
      </c>
      <c r="H21" s="24">
        <v>740.36</v>
      </c>
      <c r="I21" s="23">
        <v>31</v>
      </c>
      <c r="J21" s="25">
        <v>155.73499999999999</v>
      </c>
      <c r="K21" s="25">
        <v>159.915</v>
      </c>
      <c r="L21" s="26">
        <v>141.73000000000002</v>
      </c>
      <c r="M21" s="27">
        <f t="shared" si="4"/>
        <v>152.46</v>
      </c>
      <c r="N21" s="28">
        <f t="shared" si="5"/>
        <v>205.9268463990491</v>
      </c>
      <c r="O21" s="29">
        <v>36.794000000000004</v>
      </c>
      <c r="P21" s="30">
        <v>40.735</v>
      </c>
      <c r="Q21" s="31">
        <v>35.79</v>
      </c>
      <c r="R21" s="27">
        <f t="shared" si="6"/>
        <v>37.772999999999996</v>
      </c>
      <c r="S21" s="53">
        <f t="shared" si="7"/>
        <v>51.019774163920246</v>
      </c>
    </row>
    <row r="22" spans="1:19" ht="15">
      <c r="A22" s="20">
        <v>18</v>
      </c>
      <c r="B22" s="21" t="s">
        <v>17</v>
      </c>
      <c r="C22" s="21" t="s">
        <v>19</v>
      </c>
      <c r="D22" s="22" t="s">
        <v>9</v>
      </c>
      <c r="E22" s="23">
        <v>18</v>
      </c>
      <c r="F22" s="2">
        <v>1979</v>
      </c>
      <c r="G22" s="24">
        <v>1828.7</v>
      </c>
      <c r="H22" s="24">
        <v>1178.81</v>
      </c>
      <c r="I22" s="23">
        <v>39</v>
      </c>
      <c r="J22" s="25">
        <v>234.40499999999997</v>
      </c>
      <c r="K22" s="25">
        <v>231.74500000000003</v>
      </c>
      <c r="L22" s="26">
        <v>197.482</v>
      </c>
      <c r="M22" s="27">
        <f t="shared" si="4"/>
        <v>221.21066666666664</v>
      </c>
      <c r="N22" s="28">
        <f t="shared" si="5"/>
        <v>187.65591288389703</v>
      </c>
      <c r="O22" s="29">
        <v>43.28000000000001</v>
      </c>
      <c r="P22" s="30">
        <v>46.19499999999999</v>
      </c>
      <c r="Q22" s="31">
        <v>46.00800000000001</v>
      </c>
      <c r="R22" s="27">
        <f t="shared" si="6"/>
        <v>45.161</v>
      </c>
      <c r="S22" s="53">
        <f t="shared" si="7"/>
        <v>38.31066923422774</v>
      </c>
    </row>
    <row r="23" spans="1:19" ht="15">
      <c r="A23" s="20">
        <v>19</v>
      </c>
      <c r="B23" s="21" t="s">
        <v>17</v>
      </c>
      <c r="C23" s="21">
        <v>19</v>
      </c>
      <c r="D23" s="22" t="s">
        <v>9</v>
      </c>
      <c r="E23" s="23">
        <v>36</v>
      </c>
      <c r="F23" s="2">
        <v>1983</v>
      </c>
      <c r="G23" s="24">
        <v>2644.4</v>
      </c>
      <c r="H23" s="24">
        <v>1752.9</v>
      </c>
      <c r="I23" s="23">
        <v>69</v>
      </c>
      <c r="J23" s="25">
        <v>336.498</v>
      </c>
      <c r="K23" s="25">
        <v>342.462</v>
      </c>
      <c r="L23" s="26">
        <v>264.796</v>
      </c>
      <c r="M23" s="27">
        <f t="shared" si="4"/>
        <v>314.5853333333334</v>
      </c>
      <c r="N23" s="28">
        <f t="shared" si="5"/>
        <v>179.46564740335066</v>
      </c>
      <c r="O23" s="33">
        <v>119.36999999999999</v>
      </c>
      <c r="P23" s="30">
        <v>108.815</v>
      </c>
      <c r="Q23" s="34">
        <v>111.32700000000001</v>
      </c>
      <c r="R23" s="27">
        <f t="shared" si="6"/>
        <v>113.17066666666666</v>
      </c>
      <c r="S23" s="53">
        <f t="shared" si="7"/>
        <v>64.56196398349401</v>
      </c>
    </row>
    <row r="24" spans="1:19" ht="15">
      <c r="A24" s="20">
        <v>20</v>
      </c>
      <c r="B24" s="21" t="s">
        <v>17</v>
      </c>
      <c r="C24" s="21" t="s">
        <v>20</v>
      </c>
      <c r="D24" s="22" t="s">
        <v>9</v>
      </c>
      <c r="E24" s="23">
        <v>16</v>
      </c>
      <c r="F24" s="2">
        <v>1985</v>
      </c>
      <c r="G24" s="24">
        <v>891.7</v>
      </c>
      <c r="H24" s="24">
        <v>891.7</v>
      </c>
      <c r="I24" s="23">
        <v>29</v>
      </c>
      <c r="J24" s="25">
        <v>184.83300000000003</v>
      </c>
      <c r="K24" s="25">
        <v>185.48300000000003</v>
      </c>
      <c r="L24" s="26">
        <v>145.449</v>
      </c>
      <c r="M24" s="27">
        <f t="shared" si="4"/>
        <v>171.9216666666667</v>
      </c>
      <c r="N24" s="28">
        <f t="shared" si="5"/>
        <v>192.8021382378229</v>
      </c>
      <c r="O24" s="29">
        <v>50.636</v>
      </c>
      <c r="P24" s="30">
        <v>45.565000000000005</v>
      </c>
      <c r="Q24" s="31">
        <v>68.12999999999998</v>
      </c>
      <c r="R24" s="27">
        <f t="shared" si="6"/>
        <v>54.776999999999994</v>
      </c>
      <c r="S24" s="53">
        <f t="shared" si="7"/>
        <v>61.429853089604116</v>
      </c>
    </row>
    <row r="25" spans="1:19" ht="15">
      <c r="A25" s="20">
        <v>21</v>
      </c>
      <c r="B25" s="21" t="s">
        <v>17</v>
      </c>
      <c r="C25" s="21" t="s">
        <v>21</v>
      </c>
      <c r="D25" s="22" t="s">
        <v>9</v>
      </c>
      <c r="E25" s="23">
        <v>16</v>
      </c>
      <c r="F25" s="2">
        <v>1985</v>
      </c>
      <c r="G25" s="24">
        <v>861.3</v>
      </c>
      <c r="H25" s="24">
        <v>861.3</v>
      </c>
      <c r="I25" s="23">
        <v>24</v>
      </c>
      <c r="J25" s="25">
        <v>178.93799999999996</v>
      </c>
      <c r="K25" s="25">
        <v>168.841</v>
      </c>
      <c r="L25" s="26">
        <v>152.57999999999998</v>
      </c>
      <c r="M25" s="27">
        <f t="shared" si="4"/>
        <v>166.78633333333332</v>
      </c>
      <c r="N25" s="28">
        <f t="shared" si="5"/>
        <v>193.64487789775146</v>
      </c>
      <c r="O25" s="29">
        <v>51.824</v>
      </c>
      <c r="P25" s="30">
        <v>61.14</v>
      </c>
      <c r="Q25" s="31">
        <v>59.486</v>
      </c>
      <c r="R25" s="27">
        <f t="shared" si="6"/>
        <v>57.48333333333333</v>
      </c>
      <c r="S25" s="53">
        <f t="shared" si="7"/>
        <v>66.74019892410698</v>
      </c>
    </row>
    <row r="26" spans="1:19" ht="15">
      <c r="A26" s="20">
        <v>22</v>
      </c>
      <c r="B26" s="21" t="s">
        <v>17</v>
      </c>
      <c r="C26" s="21" t="s">
        <v>22</v>
      </c>
      <c r="D26" s="22" t="s">
        <v>9</v>
      </c>
      <c r="E26" s="23">
        <v>16</v>
      </c>
      <c r="F26" s="2">
        <v>1985</v>
      </c>
      <c r="G26" s="24">
        <v>858.1</v>
      </c>
      <c r="H26" s="24">
        <v>858.1</v>
      </c>
      <c r="I26" s="23">
        <v>29</v>
      </c>
      <c r="J26" s="25">
        <v>188.662</v>
      </c>
      <c r="K26" s="25">
        <v>175.64399999999998</v>
      </c>
      <c r="L26" s="26">
        <v>162.253</v>
      </c>
      <c r="M26" s="27">
        <f t="shared" si="4"/>
        <v>175.51966666666667</v>
      </c>
      <c r="N26" s="28">
        <f t="shared" si="5"/>
        <v>204.54453637882142</v>
      </c>
      <c r="O26" s="29">
        <v>55.962999999999994</v>
      </c>
      <c r="P26" s="30">
        <v>58.37099999999999</v>
      </c>
      <c r="Q26" s="31">
        <v>57.455</v>
      </c>
      <c r="R26" s="27">
        <f t="shared" si="6"/>
        <v>57.263</v>
      </c>
      <c r="S26" s="53">
        <f t="shared" si="7"/>
        <v>66.73231558093462</v>
      </c>
    </row>
    <row r="27" spans="1:19" ht="15.75" thickBot="1">
      <c r="A27" s="35">
        <v>23</v>
      </c>
      <c r="B27" s="36" t="s">
        <v>17</v>
      </c>
      <c r="C27" s="36" t="s">
        <v>23</v>
      </c>
      <c r="D27" s="37" t="s">
        <v>9</v>
      </c>
      <c r="E27" s="38">
        <v>16</v>
      </c>
      <c r="F27" s="39">
        <v>1985</v>
      </c>
      <c r="G27" s="40">
        <v>859.6</v>
      </c>
      <c r="H27" s="40">
        <v>859.6</v>
      </c>
      <c r="I27" s="38">
        <v>33</v>
      </c>
      <c r="J27" s="41">
        <v>192.331</v>
      </c>
      <c r="K27" s="41">
        <v>188.484</v>
      </c>
      <c r="L27" s="42">
        <v>168.992</v>
      </c>
      <c r="M27" s="43">
        <f t="shared" si="4"/>
        <v>183.269</v>
      </c>
      <c r="N27" s="44">
        <f t="shared" si="5"/>
        <v>213.20265239646346</v>
      </c>
      <c r="O27" s="45">
        <v>57.038</v>
      </c>
      <c r="P27" s="46">
        <v>61.902</v>
      </c>
      <c r="Q27" s="47">
        <v>58.077</v>
      </c>
      <c r="R27" s="43">
        <f t="shared" si="6"/>
        <v>59.00566666666666</v>
      </c>
      <c r="S27" s="54">
        <f t="shared" si="7"/>
        <v>68.64316736466573</v>
      </c>
    </row>
    <row r="28" spans="6:19" ht="15.75" thickBot="1">
      <c r="F28" s="87" t="s">
        <v>24</v>
      </c>
      <c r="H28" s="88">
        <f>SUM(H5:H27)</f>
        <v>17706.399999999998</v>
      </c>
      <c r="I28" s="89">
        <f>SUM(I5:I27)</f>
        <v>674</v>
      </c>
      <c r="N28" s="86">
        <f>SUM(N5:N27)</f>
        <v>4118.74167731279</v>
      </c>
      <c r="S28" s="86">
        <f>SUM(S5:S27)</f>
        <v>1067.2466712291114</v>
      </c>
    </row>
    <row r="29" spans="6:19" ht="15">
      <c r="F29" s="1"/>
      <c r="I29" s="48"/>
      <c r="M29" s="50" t="s">
        <v>25</v>
      </c>
      <c r="N29" s="49">
        <f>N28/22</f>
        <v>187.21553078694498</v>
      </c>
      <c r="S29" s="49">
        <f>S28/18</f>
        <v>59.29148173495063</v>
      </c>
    </row>
    <row r="30" spans="4:8" ht="15">
      <c r="D30" s="82" t="s">
        <v>37</v>
      </c>
      <c r="E30" s="83"/>
      <c r="F30" s="83"/>
      <c r="G30" s="84"/>
      <c r="H30" s="85"/>
    </row>
    <row r="31" spans="4:8" ht="15">
      <c r="D31" s="79" t="s">
        <v>38</v>
      </c>
      <c r="E31" s="80"/>
      <c r="F31" s="80"/>
      <c r="G31" s="80"/>
      <c r="H31" s="81"/>
    </row>
  </sheetData>
  <sheetProtection/>
  <mergeCells count="27">
    <mergeCell ref="D31:H31"/>
    <mergeCell ref="P15:P16"/>
    <mergeCell ref="Q15:Q16"/>
    <mergeCell ref="R15:R16"/>
    <mergeCell ref="S15:S16"/>
    <mergeCell ref="J15:J16"/>
    <mergeCell ref="K15:K16"/>
    <mergeCell ref="L15:L16"/>
    <mergeCell ref="M15:M16"/>
    <mergeCell ref="N15:N16"/>
    <mergeCell ref="O15:O16"/>
    <mergeCell ref="J2:L2"/>
    <mergeCell ref="M2:M3"/>
    <mergeCell ref="N2:N3"/>
    <mergeCell ref="O2:Q2"/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17" right="0.16" top="0.7480314960629921" bottom="0.55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2018-06-19T06:56:04Z</dcterms:modified>
  <cp:category/>
  <cp:version/>
  <cp:contentType/>
  <cp:contentStatus/>
</cp:coreProperties>
</file>